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<sst xmlns="http://schemas.openxmlformats.org/spreadsheetml/2006/main" count="130" uniqueCount="81">
  <si>
    <t>РСМ 081.27</t>
  </si>
  <si>
    <t>Итого:</t>
  </si>
  <si>
    <r>
      <t xml:space="preserve">Ширина захвата  </t>
    </r>
    <r>
      <rPr>
        <b/>
        <sz val="10"/>
        <rFont val="Arial Cyr"/>
        <family val="2"/>
      </rPr>
      <t>7м</t>
    </r>
  </si>
  <si>
    <t>Укажите размер скидки</t>
  </si>
  <si>
    <r>
      <t xml:space="preserve">Толщина бруса  </t>
    </r>
    <r>
      <rPr>
        <b/>
        <sz val="10"/>
        <rFont val="Arial Cyr"/>
        <family val="2"/>
      </rPr>
      <t>5мм</t>
    </r>
  </si>
  <si>
    <r>
      <t xml:space="preserve">Привод ножа </t>
    </r>
    <r>
      <rPr>
        <b/>
        <sz val="10"/>
        <rFont val="Arial Cyr"/>
        <family val="2"/>
      </rPr>
      <t>МКШ</t>
    </r>
  </si>
  <si>
    <t>Укажите курс ЕВРО</t>
  </si>
  <si>
    <r>
      <t>Стоимость переоборудования</t>
    </r>
    <r>
      <rPr>
        <b/>
        <sz val="10"/>
        <rFont val="Arial Cyr"/>
        <family val="2"/>
      </rPr>
      <t xml:space="preserve"> 6000р.</t>
    </r>
  </si>
  <si>
    <t>Цены действительны до 01.10.2016г.</t>
  </si>
  <si>
    <t xml:space="preserve">Для  просмотра  инструкции по переоборудованию нажмите на ссылку: </t>
  </si>
  <si>
    <t>http://www.ooo-schumacher.ru/instructions/index.php?num=7</t>
  </si>
  <si>
    <t>1. Детали Российского производства.       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</si>
  <si>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</si>
  <si>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</si>
  <si>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</si>
  <si>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</si>
  <si>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</si>
  <si>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</si>
  <si>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</si>
  <si>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</si>
  <si>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</si>
  <si>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</si>
  <si>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1</t>
  </si>
  <si>
    <t>081.27.00.000</t>
  </si>
  <si>
    <t>Консоль  жатки РСМ-081.27 в сборе</t>
  </si>
  <si>
    <t>шт.</t>
  </si>
  <si>
    <t>2</t>
  </si>
  <si>
    <t>12782</t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</si>
  <si>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210 </t>
    </r>
  </si>
  <si>
    <t>3</t>
  </si>
  <si>
    <t>15150-02</t>
  </si>
  <si>
    <t>Полоса 6мм</t>
  </si>
  <si>
    <t>4</t>
  </si>
  <si>
    <t>Полоса 1*30*255</t>
  </si>
  <si>
    <t>5</t>
  </si>
  <si>
    <t>TEXACO минеральная смазка MULTIFAK EP 2-0,4 KG</t>
  </si>
  <si>
    <t>6</t>
  </si>
  <si>
    <t>Болт М10х35 ГОСТ 7805-70/7798-70 (кл.пр.5.8)</t>
  </si>
  <si>
    <t>кг.</t>
  </si>
  <si>
    <t>7</t>
  </si>
  <si>
    <t>Гайка М10 ГОСТ  5915-70  (кл.пр.6)</t>
  </si>
  <si>
    <t>8</t>
  </si>
  <si>
    <t>Шайба плоская Н-10 оцинков.ГОСТ 11371-68</t>
  </si>
  <si>
    <t>НДС 18%</t>
  </si>
  <si>
    <t>ВСЕГО:</t>
  </si>
  <si>
    <t>2. Детали производства Германии.      Цены в Евро.</t>
  </si>
  <si>
    <t>евро</t>
  </si>
  <si>
    <t>руб</t>
  </si>
  <si>
    <t>16500.01</t>
  </si>
  <si>
    <t>Палец двойной 12мм., закрытый, черный</t>
  </si>
  <si>
    <t>10701.01</t>
  </si>
  <si>
    <t>Направляющий палец двойной 12 мм., усиленный</t>
  </si>
  <si>
    <t>16503.01</t>
  </si>
  <si>
    <t>Палец тройной 12 мм., закрытый, черный</t>
  </si>
  <si>
    <t>10961.03</t>
  </si>
  <si>
    <t>Сегмент Про-Кат с грубой насечкой</t>
  </si>
  <si>
    <t>13935</t>
  </si>
  <si>
    <t>Зачисточный сегмент ножа</t>
  </si>
  <si>
    <t>13533</t>
  </si>
  <si>
    <t>Спинка ножа на 31 сегмент (2400мм)</t>
  </si>
  <si>
    <t>10926</t>
  </si>
  <si>
    <t>Соединитель ножа 21*6</t>
  </si>
  <si>
    <t>10067</t>
  </si>
  <si>
    <t>Болт М6*18 для соединительной пластины ножа жатки</t>
  </si>
  <si>
    <t>9</t>
  </si>
  <si>
    <t>10072</t>
  </si>
  <si>
    <t>Болт М6*28 для планок головки ножа  жатки</t>
  </si>
  <si>
    <t>10</t>
  </si>
  <si>
    <t>10931</t>
  </si>
  <si>
    <t>Болт зубчатый М6*16 для крепления сегментов</t>
  </si>
  <si>
    <t>11</t>
  </si>
  <si>
    <t>13961</t>
  </si>
  <si>
    <t>Гайка с фланцем крепления сегментов</t>
  </si>
  <si>
    <t>12</t>
  </si>
  <si>
    <t xml:space="preserve">Головка ножа РСМ 081.27 </t>
  </si>
  <si>
    <t>13</t>
  </si>
  <si>
    <t>14686.01</t>
  </si>
  <si>
    <t>Смазочный ниппель 90</t>
  </si>
  <si>
    <t>14</t>
  </si>
  <si>
    <t>14811</t>
  </si>
  <si>
    <t>Привод ножа модульный,Pro-Drivе 85 МVvGKF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</si>
</sst>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YY"/>
    <numFmt numFmtId="166" formatCode="_-* #,##0.00&quot;р.&quot;_-;\-* #,##0.00&quot;р.&quot;_-;_-* \-??&quot;р.&quot;_-;_-@_-"/>
    <numFmt numFmtId="167" formatCode="0%"/>
    <numFmt numFmtId="168" formatCode="0.0000"/>
    <numFmt numFmtId="169" formatCode="@"/>
    <numFmt numFmtId="170" formatCode="#,##0.00"/>
    <numFmt numFmtId="171" formatCode="0.00"/>
    <numFmt numFmtId="172" formatCode="0.000"/>
    <numFmt numFmtId="173" formatCode="#,##0.000"/>
  </numFmts>
  <fonts count="2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b/>
      <sz val="10"/>
      <color indexed="10"/>
      <name val="Arial Cyr"/>
      <family val="2"/>
    </font>
    <font>
      <b/>
      <i/>
      <sz val="9"/>
      <name val="Arial Cyr"/>
      <family val="2"/>
    </font>
    <font>
      <b/>
      <i/>
      <sz val="9"/>
      <color indexed="10"/>
      <name val="Arial Cyr"/>
      <family val="2"/>
    </font>
    <font>
      <b/>
      <u val="single"/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11"/>
      <name val="Calibri"/>
      <family val="2"/>
    </font>
    <font>
      <i/>
      <sz val="9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sz val="10"/>
      <name val="Symbol"/>
      <family val="1"/>
    </font>
    <font>
      <sz val="9"/>
      <color indexed="8"/>
      <name val="Arial Cyr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11" fillId="0" borderId="0" applyNumberFormat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Fill="1" applyAlignment="1">
      <alignment vertical="center" wrapText="1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3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4" fontId="5" fillId="2" borderId="0" xfId="0" applyFont="1" applyFill="1" applyAlignment="1">
      <alignment vertical="center" wrapText="1"/>
    </xf>
    <xf numFmtId="164" fontId="6" fillId="0" borderId="0" xfId="0" applyFont="1" applyAlignment="1">
      <alignment vertical="center" wrapText="1"/>
    </xf>
    <xf numFmtId="164" fontId="5" fillId="2" borderId="0" xfId="0" applyFont="1" applyFill="1" applyBorder="1" applyAlignment="1">
      <alignment horizontal="left" vertical="center" wrapText="1"/>
    </xf>
    <xf numFmtId="166" fontId="5" fillId="2" borderId="0" xfId="17" applyFont="1" applyFill="1" applyBorder="1" applyAlignment="1" applyProtection="1">
      <alignment horizontal="center" vertical="center" wrapText="1"/>
      <protection/>
    </xf>
    <xf numFmtId="164" fontId="6" fillId="0" borderId="0" xfId="0" applyFont="1" applyFill="1" applyAlignment="1">
      <alignment horizontal="left" vertical="center" wrapText="1"/>
    </xf>
    <xf numFmtId="164" fontId="4" fillId="0" borderId="0" xfId="0" applyFont="1" applyAlignment="1">
      <alignment vertical="center" wrapText="1"/>
    </xf>
    <xf numFmtId="164" fontId="7" fillId="0" borderId="0" xfId="0" applyFont="1" applyBorder="1" applyAlignment="1">
      <alignment horizontal="left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8" fontId="5" fillId="0" borderId="0" xfId="19" applyNumberFormat="1" applyFont="1" applyFill="1" applyBorder="1" applyAlignment="1" applyProtection="1">
      <alignment horizontal="center" vertical="center" wrapText="1"/>
      <protection/>
    </xf>
    <xf numFmtId="169" fontId="0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6" fontId="0" fillId="0" borderId="0" xfId="0" applyNumberFormat="1" applyFont="1" applyBorder="1" applyAlignment="1">
      <alignment vertical="center" wrapText="1"/>
    </xf>
    <xf numFmtId="164" fontId="7" fillId="0" borderId="0" xfId="0" applyFont="1" applyAlignment="1">
      <alignment horizontal="left" vertical="center" wrapText="1"/>
    </xf>
    <xf numFmtId="164" fontId="8" fillId="0" borderId="0" xfId="0" applyFont="1" applyAlignment="1">
      <alignment vertical="center"/>
    </xf>
    <xf numFmtId="164" fontId="4" fillId="0" borderId="0" xfId="0" applyFont="1" applyBorder="1" applyAlignment="1">
      <alignment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4" fontId="9" fillId="0" borderId="0" xfId="0" applyFont="1" applyAlignment="1">
      <alignment vertical="center"/>
    </xf>
    <xf numFmtId="164" fontId="10" fillId="0" borderId="0" xfId="20" applyNumberFormat="1" applyFont="1" applyFill="1" applyBorder="1" applyAlignment="1" applyProtection="1">
      <alignment vertical="center"/>
      <protection/>
    </xf>
    <xf numFmtId="164" fontId="4" fillId="0" borderId="0" xfId="0" applyFont="1" applyFill="1" applyAlignment="1">
      <alignment vertical="center" wrapText="1"/>
    </xf>
    <xf numFmtId="164" fontId="12" fillId="0" borderId="0" xfId="0" applyFont="1" applyAlignment="1">
      <alignment/>
    </xf>
    <xf numFmtId="164" fontId="13" fillId="0" borderId="0" xfId="0" applyFont="1" applyBorder="1" applyAlignment="1">
      <alignment vertical="center"/>
    </xf>
    <xf numFmtId="164" fontId="14" fillId="0" borderId="0" xfId="0" applyFont="1" applyBorder="1" applyAlignment="1">
      <alignment vertical="center" wrapText="1"/>
    </xf>
    <xf numFmtId="164" fontId="14" fillId="0" borderId="0" xfId="0" applyFont="1" applyFill="1" applyBorder="1" applyAlignment="1">
      <alignment vertical="center" wrapText="1"/>
    </xf>
    <xf numFmtId="164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 wrapText="1"/>
    </xf>
    <xf numFmtId="164" fontId="16" fillId="3" borderId="3" xfId="0" applyNumberFormat="1" applyFont="1" applyFill="1" applyBorder="1" applyAlignment="1">
      <alignment horizontal="center" vertical="center" wrapText="1"/>
    </xf>
    <xf numFmtId="167" fontId="16" fillId="0" borderId="3" xfId="0" applyNumberFormat="1" applyFont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right"/>
    </xf>
    <xf numFmtId="170" fontId="0" fillId="3" borderId="1" xfId="0" applyNumberFormat="1" applyFont="1" applyFill="1" applyBorder="1" applyAlignment="1">
      <alignment horizontal="right"/>
    </xf>
    <xf numFmtId="170" fontId="17" fillId="0" borderId="1" xfId="0" applyNumberFormat="1" applyFont="1" applyBorder="1" applyAlignment="1">
      <alignment horizontal="right" vertical="center" wrapText="1"/>
    </xf>
    <xf numFmtId="170" fontId="0" fillId="3" borderId="1" xfId="0" applyNumberFormat="1" applyFont="1" applyFill="1" applyBorder="1" applyAlignment="1">
      <alignment horizontal="right" vertical="center" wrapText="1"/>
    </xf>
    <xf numFmtId="170" fontId="0" fillId="0" borderId="0" xfId="0" applyNumberFormat="1" applyFont="1" applyFill="1" applyBorder="1" applyAlignment="1">
      <alignment horizontal="right" vertical="center" wrapText="1"/>
    </xf>
    <xf numFmtId="164" fontId="0" fillId="0" borderId="1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1" xfId="0" applyFont="1" applyBorder="1" applyAlignment="1">
      <alignment/>
    </xf>
    <xf numFmtId="169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vertical="center" wrapText="1"/>
    </xf>
    <xf numFmtId="164" fontId="0" fillId="0" borderId="1" xfId="0" applyFont="1" applyFill="1" applyBorder="1" applyAlignment="1">
      <alignment horizontal="center" vertical="center" wrapText="1"/>
    </xf>
    <xf numFmtId="171" fontId="0" fillId="0" borderId="1" xfId="0" applyNumberFormat="1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70" fontId="4" fillId="0" borderId="5" xfId="0" applyNumberFormat="1" applyFont="1" applyBorder="1" applyAlignment="1">
      <alignment horizontal="right" vertical="center" wrapText="1"/>
    </xf>
    <xf numFmtId="170" fontId="4" fillId="3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70" fontId="4" fillId="0" borderId="7" xfId="0" applyNumberFormat="1" applyFont="1" applyBorder="1" applyAlignment="1">
      <alignment horizontal="right"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70" fontId="4" fillId="0" borderId="0" xfId="0" applyNumberFormat="1" applyFont="1" applyBorder="1" applyAlignment="1">
      <alignment horizontal="right" vertical="center" wrapText="1"/>
    </xf>
    <xf numFmtId="164" fontId="13" fillId="0" borderId="8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72" fontId="0" fillId="0" borderId="1" xfId="0" applyNumberFormat="1" applyBorder="1" applyAlignment="1">
      <alignment vertical="center" wrapText="1"/>
    </xf>
    <xf numFmtId="173" fontId="0" fillId="3" borderId="1" xfId="0" applyNumberFormat="1" applyFont="1" applyFill="1" applyBorder="1" applyAlignment="1">
      <alignment horizontal="right" vertical="center" wrapText="1"/>
    </xf>
    <xf numFmtId="173" fontId="17" fillId="0" borderId="1" xfId="0" applyNumberFormat="1" applyFont="1" applyBorder="1" applyAlignment="1">
      <alignment horizontal="right" vertical="center" wrapText="1"/>
    </xf>
    <xf numFmtId="171" fontId="0" fillId="3" borderId="1" xfId="0" applyNumberFormat="1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173" fontId="0" fillId="0" borderId="0" xfId="0" applyNumberFormat="1" applyFont="1" applyFill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72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19" fillId="0" borderId="1" xfId="0" applyFont="1" applyFill="1" applyBorder="1" applyAlignment="1">
      <alignment horizontal="center" vertical="center"/>
    </xf>
    <xf numFmtId="164" fontId="20" fillId="0" borderId="1" xfId="0" applyFont="1" applyFill="1" applyBorder="1" applyAlignment="1">
      <alignment vertical="center" wrapText="1"/>
    </xf>
    <xf numFmtId="164" fontId="0" fillId="0" borderId="1" xfId="0" applyBorder="1" applyAlignment="1">
      <alignment horizontal="center" vertical="center" wrapText="1"/>
    </xf>
    <xf numFmtId="172" fontId="21" fillId="0" borderId="1" xfId="0" applyNumberFormat="1" applyFont="1" applyFill="1" applyBorder="1" applyAlignment="1">
      <alignment vertical="center"/>
    </xf>
    <xf numFmtId="173" fontId="4" fillId="0" borderId="5" xfId="0" applyNumberFormat="1" applyFont="1" applyBorder="1" applyAlignment="1">
      <alignment horizontal="right" vertical="center" wrapText="1"/>
    </xf>
    <xf numFmtId="173" fontId="4" fillId="3" borderId="1" xfId="0" applyNumberFormat="1" applyFont="1" applyFill="1" applyBorder="1" applyAlignment="1">
      <alignment horizontal="right" vertical="center" wrapText="1"/>
    </xf>
    <xf numFmtId="173" fontId="4" fillId="0" borderId="1" xfId="0" applyNumberFormat="1" applyFont="1" applyFill="1" applyBorder="1" applyAlignment="1">
      <alignment horizontal="right" vertical="center" wrapText="1"/>
    </xf>
    <xf numFmtId="173" fontId="4" fillId="0" borderId="7" xfId="0" applyNumberFormat="1" applyFont="1" applyBorder="1" applyAlignment="1">
      <alignment horizontal="right" vertical="center" wrapText="1"/>
    </xf>
    <xf numFmtId="173" fontId="4" fillId="0" borderId="0" xfId="0" applyNumberFormat="1" applyFont="1" applyFill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811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oo-schumacher.ru/instructions/index.php?num=7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4.125" style="1" customWidth="1"/>
    <col min="3" max="3" width="41.125" style="1" customWidth="1"/>
    <col min="4" max="4" width="6.625" style="1" customWidth="1"/>
    <col min="5" max="5" width="5.875" style="1" customWidth="1"/>
    <col min="6" max="6" width="8.875" style="1" customWidth="1"/>
    <col min="7" max="7" width="9.125" style="1" customWidth="1"/>
    <col min="8" max="8" width="10.375" style="1" customWidth="1"/>
    <col min="9" max="9" width="11.125" style="1" customWidth="1"/>
    <col min="10" max="10" width="3.625" style="2" customWidth="1"/>
    <col min="11" max="11" width="9.125" style="1" customWidth="1"/>
    <col min="12" max="12" width="10.875" style="1" customWidth="1"/>
    <col min="13" max="13" width="11.25390625" style="1" customWidth="1"/>
    <col min="14" max="14" width="7.125" style="1" customWidth="1"/>
    <col min="15" max="16384" width="9.125" style="1" customWidth="1"/>
  </cols>
  <sheetData>
    <row r="1" spans="1:16" ht="12.75" customHeight="1">
      <c r="A1" s="3"/>
      <c r="B1" s="4"/>
      <c r="C1" s="5"/>
      <c r="D1" s="6"/>
      <c r="E1" s="6"/>
      <c r="F1" s="6"/>
      <c r="G1" s="6"/>
      <c r="H1" s="7"/>
      <c r="I1" s="7"/>
      <c r="J1" s="8"/>
      <c r="K1"/>
      <c r="L1"/>
      <c r="M1"/>
      <c r="N1"/>
      <c r="O1"/>
      <c r="P1"/>
    </row>
    <row r="2" spans="3:16" ht="20.25" customHeight="1">
      <c r="C2" s="9" t="s">
        <v>0</v>
      </c>
      <c r="D2" s="10"/>
      <c r="E2" s="10"/>
      <c r="F2" s="11" t="s">
        <v>1</v>
      </c>
      <c r="G2" s="11"/>
      <c r="H2" s="12">
        <f>I27+K49</f>
        <v>12638.94</v>
      </c>
      <c r="I2" s="12"/>
      <c r="J2" s="13"/>
      <c r="K2"/>
      <c r="L2"/>
      <c r="M2"/>
      <c r="N2"/>
      <c r="O2"/>
      <c r="P2"/>
    </row>
    <row r="3" spans="3:16" ht="13.5" customHeight="1">
      <c r="C3" s="1" t="s">
        <v>2</v>
      </c>
      <c r="D3" s="14"/>
      <c r="F3" s="15" t="s">
        <v>3</v>
      </c>
      <c r="G3" s="15"/>
      <c r="H3" s="16">
        <v>0</v>
      </c>
      <c r="I3" s="16"/>
      <c r="K3"/>
      <c r="L3"/>
      <c r="M3"/>
      <c r="N3"/>
      <c r="O3"/>
      <c r="P3"/>
    </row>
    <row r="4" spans="3:16" ht="13.5" customHeight="1">
      <c r="C4" s="1" t="s">
        <v>4</v>
      </c>
      <c r="D4" s="14"/>
      <c r="F4" s="15"/>
      <c r="G4" s="15"/>
      <c r="H4" s="16"/>
      <c r="I4" s="16"/>
      <c r="K4"/>
      <c r="L4"/>
      <c r="M4"/>
      <c r="N4"/>
      <c r="O4"/>
      <c r="P4"/>
    </row>
    <row r="5" spans="3:16" ht="13.5" customHeight="1">
      <c r="C5" s="17" t="s">
        <v>5</v>
      </c>
      <c r="D5" s="14"/>
      <c r="F5" s="15" t="s">
        <v>6</v>
      </c>
      <c r="G5" s="15"/>
      <c r="H5" s="18">
        <v>0</v>
      </c>
      <c r="I5" s="18"/>
      <c r="K5"/>
      <c r="L5"/>
      <c r="M5"/>
      <c r="N5"/>
      <c r="O5"/>
      <c r="P5"/>
    </row>
    <row r="6" spans="1:16" ht="13.5" customHeight="1">
      <c r="A6" s="19"/>
      <c r="B6" s="19"/>
      <c r="C6" s="20" t="s">
        <v>7</v>
      </c>
      <c r="D6" s="21"/>
      <c r="E6" s="21"/>
      <c r="F6" s="15"/>
      <c r="G6" s="15"/>
      <c r="H6" s="18"/>
      <c r="I6" s="18"/>
      <c r="K6"/>
      <c r="L6"/>
      <c r="M6"/>
      <c r="N6"/>
      <c r="O6"/>
      <c r="P6"/>
    </row>
    <row r="7" spans="1:16" ht="13.5" customHeight="1">
      <c r="A7" s="19"/>
      <c r="B7" s="19"/>
      <c r="C7" s="20"/>
      <c r="D7" s="21"/>
      <c r="E7" s="21"/>
      <c r="F7" s="22"/>
      <c r="G7" s="22"/>
      <c r="H7" s="18"/>
      <c r="I7" s="18"/>
      <c r="K7"/>
      <c r="L7"/>
      <c r="M7"/>
      <c r="N7"/>
      <c r="O7"/>
      <c r="P7"/>
    </row>
    <row r="8" spans="1:16" ht="13.5" customHeight="1">
      <c r="A8" s="19"/>
      <c r="B8" s="19"/>
      <c r="C8" s="20"/>
      <c r="D8" s="21"/>
      <c r="E8" s="21"/>
      <c r="F8" s="22"/>
      <c r="G8" s="22"/>
      <c r="H8" s="18"/>
      <c r="I8" s="18"/>
      <c r="K8"/>
      <c r="L8"/>
      <c r="M8"/>
      <c r="N8"/>
      <c r="O8"/>
      <c r="P8"/>
    </row>
    <row r="9" spans="1:16" ht="13.5" customHeight="1">
      <c r="A9" s="19"/>
      <c r="B9" s="19"/>
      <c r="C9" s="20"/>
      <c r="D9" s="21"/>
      <c r="E9" s="21"/>
      <c r="F9" s="22"/>
      <c r="G9" s="22"/>
      <c r="H9" s="18"/>
      <c r="I9" s="18"/>
      <c r="K9"/>
      <c r="L9"/>
      <c r="M9"/>
      <c r="N9"/>
      <c r="O9"/>
      <c r="P9"/>
    </row>
    <row r="10" spans="1:16" ht="13.5" customHeight="1">
      <c r="A10" s="23" t="s">
        <v>8</v>
      </c>
      <c r="B10" s="19"/>
      <c r="C10" s="24"/>
      <c r="D10" s="25"/>
      <c r="E10" s="25"/>
      <c r="K10"/>
      <c r="L10"/>
      <c r="M10"/>
      <c r="N10"/>
      <c r="O10"/>
      <c r="P10"/>
    </row>
    <row r="11" spans="1:16" ht="13.5" customHeight="1">
      <c r="A11" s="26" t="s">
        <v>9</v>
      </c>
      <c r="B11" s="19"/>
      <c r="C11" s="24"/>
      <c r="D11" s="25"/>
      <c r="E11" s="25"/>
      <c r="K11"/>
      <c r="L11"/>
      <c r="M11"/>
      <c r="N11"/>
      <c r="O11"/>
      <c r="P11"/>
    </row>
    <row r="12" spans="1:11" s="14" customFormat="1" ht="13.5" customHeight="1">
      <c r="A12" s="27" t="s">
        <v>10</v>
      </c>
      <c r="B12" s="23"/>
      <c r="C12" s="23"/>
      <c r="D12" s="25"/>
      <c r="E12" s="25"/>
      <c r="J12" s="28"/>
      <c r="K12" s="29"/>
    </row>
    <row r="13" spans="1:10" ht="12.75">
      <c r="A13" s="30" t="s">
        <v>11</v>
      </c>
      <c r="E13" s="31"/>
      <c r="F13" s="31"/>
      <c r="G13" s="31"/>
      <c r="H13" s="31"/>
      <c r="I13" s="31"/>
      <c r="J13" s="32"/>
    </row>
    <row r="14" spans="1:10" ht="15" customHeight="1">
      <c r="A14" s="33" t="s">
        <v>12</v>
      </c>
      <c r="B14" s="34" t="s">
        <v>13</v>
      </c>
      <c r="C14" s="34" t="s">
        <v>14</v>
      </c>
      <c r="D14" s="34" t="s">
        <v>15</v>
      </c>
      <c r="E14" s="34" t="s">
        <v>16</v>
      </c>
      <c r="F14" s="33" t="s">
        <v>17</v>
      </c>
      <c r="G14" s="33"/>
      <c r="H14" s="33" t="s">
        <v>18</v>
      </c>
      <c r="I14" s="33"/>
      <c r="J14" s="35"/>
    </row>
    <row r="15" spans="1:10" ht="12.75">
      <c r="A15" s="33"/>
      <c r="B15" s="34"/>
      <c r="C15" s="34"/>
      <c r="D15" s="34"/>
      <c r="E15" s="34"/>
      <c r="F15" s="36" t="s">
        <v>19</v>
      </c>
      <c r="G15" s="37" t="s">
        <v>20</v>
      </c>
      <c r="H15" s="36" t="s">
        <v>19</v>
      </c>
      <c r="I15" s="37" t="s">
        <v>20</v>
      </c>
      <c r="J15" s="38"/>
    </row>
    <row r="16" spans="1:10" ht="12.75">
      <c r="A16" s="33"/>
      <c r="B16" s="34"/>
      <c r="C16" s="34"/>
      <c r="D16" s="34"/>
      <c r="E16" s="34"/>
      <c r="F16" s="39"/>
      <c r="G16" s="40" t="s">
        <v>21</v>
      </c>
      <c r="H16" s="41">
        <f>H3</f>
        <v>0</v>
      </c>
      <c r="I16" s="40" t="s">
        <v>21</v>
      </c>
      <c r="J16" s="42"/>
    </row>
    <row r="17" spans="1:13" s="17" customFormat="1" ht="13.5" customHeight="1">
      <c r="A17" s="43" t="s">
        <v>22</v>
      </c>
      <c r="B17" s="43" t="s">
        <v>23</v>
      </c>
      <c r="C17" s="44" t="s">
        <v>24</v>
      </c>
      <c r="D17" s="45" t="s">
        <v>25</v>
      </c>
      <c r="E17" s="45">
        <v>1</v>
      </c>
      <c r="F17" s="46">
        <v>5074.17</v>
      </c>
      <c r="G17" s="47">
        <f aca="true" t="shared" si="0" ref="G17:G24">F17*E17</f>
        <v>5074.17</v>
      </c>
      <c r="H17" s="48">
        <f>F17-F17*H$16</f>
        <v>5074.17</v>
      </c>
      <c r="I17" s="49">
        <f aca="true" t="shared" si="1" ref="I17:I24">H17*E17</f>
        <v>5074.17</v>
      </c>
      <c r="J17" s="50"/>
      <c r="L17" s="1"/>
      <c r="M17" s="1"/>
    </row>
    <row r="18" spans="1:9" s="52" customFormat="1" ht="13.5" customHeight="1">
      <c r="A18" s="43" t="s">
        <v>26</v>
      </c>
      <c r="B18" s="43" t="s">
        <v>27</v>
      </c>
      <c r="C18" s="44" t="s">
        <v>28</v>
      </c>
      <c r="D18" s="51" t="s">
        <v>25</v>
      </c>
      <c r="E18" s="51">
        <v>1</v>
      </c>
      <c r="F18" s="46">
        <v>2136.48</v>
      </c>
      <c r="G18" s="47">
        <f t="shared" si="0"/>
        <v>2136.48</v>
      </c>
      <c r="H18" s="48">
        <f>F18-F18*H$16</f>
        <v>2136.48</v>
      </c>
      <c r="I18" s="49">
        <f t="shared" si="1"/>
        <v>2136.48</v>
      </c>
    </row>
    <row r="19" spans="1:9" s="52" customFormat="1" ht="13.5" customHeight="1">
      <c r="A19" s="43" t="s">
        <v>29</v>
      </c>
      <c r="B19" s="43" t="s">
        <v>30</v>
      </c>
      <c r="C19" s="44" t="s">
        <v>31</v>
      </c>
      <c r="D19" s="45" t="s">
        <v>25</v>
      </c>
      <c r="E19" s="45">
        <v>23</v>
      </c>
      <c r="F19" s="46">
        <v>79.06</v>
      </c>
      <c r="G19" s="47">
        <f t="shared" si="0"/>
        <v>1818.38</v>
      </c>
      <c r="H19" s="48">
        <f>F19-F19*H$16</f>
        <v>79.06</v>
      </c>
      <c r="I19" s="49">
        <f t="shared" si="1"/>
        <v>1818.38</v>
      </c>
    </row>
    <row r="20" spans="1:9" s="52" customFormat="1" ht="13.5" customHeight="1">
      <c r="A20" s="43" t="s">
        <v>32</v>
      </c>
      <c r="B20" s="43"/>
      <c r="C20" s="53" t="s">
        <v>33</v>
      </c>
      <c r="D20" s="45" t="s">
        <v>25</v>
      </c>
      <c r="E20" s="45">
        <v>23</v>
      </c>
      <c r="F20" s="46">
        <v>43.42</v>
      </c>
      <c r="G20" s="47">
        <f t="shared" si="0"/>
        <v>998.6600000000001</v>
      </c>
      <c r="H20" s="48">
        <f>F20-F20*H$16</f>
        <v>43.42</v>
      </c>
      <c r="I20" s="49">
        <f t="shared" si="1"/>
        <v>998.6600000000001</v>
      </c>
    </row>
    <row r="21" spans="1:9" s="52" customFormat="1" ht="13.5" customHeight="1">
      <c r="A21" s="43" t="s">
        <v>34</v>
      </c>
      <c r="B21" s="43"/>
      <c r="C21" s="53" t="s">
        <v>35</v>
      </c>
      <c r="D21" s="45" t="s">
        <v>25</v>
      </c>
      <c r="E21" s="45">
        <v>1</v>
      </c>
      <c r="F21" s="46">
        <v>194.92</v>
      </c>
      <c r="G21" s="47">
        <f t="shared" si="0"/>
        <v>194.92</v>
      </c>
      <c r="H21" s="48">
        <f>F21</f>
        <v>194.92</v>
      </c>
      <c r="I21" s="49">
        <f t="shared" si="1"/>
        <v>194.92</v>
      </c>
    </row>
    <row r="22" spans="1:9" s="52" customFormat="1" ht="13.5" customHeight="1">
      <c r="A22" s="43" t="s">
        <v>36</v>
      </c>
      <c r="B22" s="43"/>
      <c r="C22" s="53" t="s">
        <v>37</v>
      </c>
      <c r="D22" s="45" t="s">
        <v>38</v>
      </c>
      <c r="E22" s="45">
        <v>3.15</v>
      </c>
      <c r="F22" s="46">
        <v>93.68</v>
      </c>
      <c r="G22" s="47">
        <f t="shared" si="0"/>
        <v>295.09</v>
      </c>
      <c r="H22" s="48">
        <f>F22</f>
        <v>93.68</v>
      </c>
      <c r="I22" s="49">
        <f t="shared" si="1"/>
        <v>295.09</v>
      </c>
    </row>
    <row r="23" spans="1:10" s="17" customFormat="1" ht="13.5" customHeight="1">
      <c r="A23" s="43" t="s">
        <v>39</v>
      </c>
      <c r="B23" s="54"/>
      <c r="C23" s="55" t="s">
        <v>40</v>
      </c>
      <c r="D23" s="56" t="s">
        <v>38</v>
      </c>
      <c r="E23" s="56">
        <v>1.12</v>
      </c>
      <c r="F23" s="57">
        <v>122.03</v>
      </c>
      <c r="G23" s="47">
        <f t="shared" si="0"/>
        <v>136.67</v>
      </c>
      <c r="H23" s="48">
        <f>F23</f>
        <v>122.03</v>
      </c>
      <c r="I23" s="49">
        <f t="shared" si="1"/>
        <v>136.67</v>
      </c>
      <c r="J23" s="50"/>
    </row>
    <row r="24" spans="1:10" s="17" customFormat="1" ht="13.5" customHeight="1">
      <c r="A24" s="43" t="s">
        <v>41</v>
      </c>
      <c r="B24" s="54"/>
      <c r="C24" s="55" t="s">
        <v>42</v>
      </c>
      <c r="D24" s="56" t="s">
        <v>38</v>
      </c>
      <c r="E24" s="56">
        <v>0.35</v>
      </c>
      <c r="F24" s="57">
        <v>161.7</v>
      </c>
      <c r="G24" s="47">
        <f t="shared" si="0"/>
        <v>56.6</v>
      </c>
      <c r="H24" s="48">
        <f>F24</f>
        <v>161.7</v>
      </c>
      <c r="I24" s="49">
        <f t="shared" si="1"/>
        <v>56.6</v>
      </c>
      <c r="J24" s="50"/>
    </row>
    <row r="25" spans="1:10" s="17" customFormat="1" ht="13.5" customHeight="1">
      <c r="A25" s="58"/>
      <c r="B25" s="58"/>
      <c r="C25" s="59" t="s">
        <v>1</v>
      </c>
      <c r="D25" s="60"/>
      <c r="E25" s="61"/>
      <c r="F25" s="62"/>
      <c r="G25" s="63">
        <f>SUM(G17:G24)</f>
        <v>10710.970000000001</v>
      </c>
      <c r="H25" s="64"/>
      <c r="I25" s="63">
        <f>SUM(I17:I24)</f>
        <v>10710.970000000001</v>
      </c>
      <c r="J25" s="50"/>
    </row>
    <row r="26" spans="1:10" s="17" customFormat="1" ht="13.5" customHeight="1">
      <c r="A26" s="58"/>
      <c r="B26" s="58"/>
      <c r="C26" s="65" t="s">
        <v>43</v>
      </c>
      <c r="D26" s="66"/>
      <c r="E26" s="67"/>
      <c r="F26" s="68"/>
      <c r="G26" s="63">
        <f>G25*18%</f>
        <v>1927.97</v>
      </c>
      <c r="H26" s="64"/>
      <c r="I26" s="63">
        <f>I25*18%</f>
        <v>1927.97</v>
      </c>
      <c r="J26" s="69"/>
    </row>
    <row r="27" spans="1:10" s="17" customFormat="1" ht="13.5" customHeight="1">
      <c r="A27" s="58"/>
      <c r="B27" s="58"/>
      <c r="C27" s="65" t="s">
        <v>44</v>
      </c>
      <c r="D27" s="66"/>
      <c r="E27" s="66"/>
      <c r="F27" s="68"/>
      <c r="G27" s="63">
        <f>G26+G25</f>
        <v>12638.94</v>
      </c>
      <c r="H27" s="64"/>
      <c r="I27" s="63">
        <f>I26+I25</f>
        <v>12638.94</v>
      </c>
      <c r="J27" s="69"/>
    </row>
    <row r="28" spans="1:10" s="17" customFormat="1" ht="13.5" customHeight="1">
      <c r="A28" s="58"/>
      <c r="B28" s="58"/>
      <c r="C28" s="70"/>
      <c r="D28" s="70"/>
      <c r="E28" s="70"/>
      <c r="F28" s="71"/>
      <c r="G28" s="69"/>
      <c r="H28" s="69"/>
      <c r="I28" s="69"/>
      <c r="J28" s="69"/>
    </row>
    <row r="29" spans="1:10" s="17" customFormat="1" ht="13.5" customHeight="1">
      <c r="A29" s="72" t="s">
        <v>45</v>
      </c>
      <c r="B29" s="58"/>
      <c r="C29" s="73"/>
      <c r="D29" s="1"/>
      <c r="E29" s="31"/>
      <c r="F29" s="31"/>
      <c r="G29" s="31"/>
      <c r="H29" s="31"/>
      <c r="I29" s="31"/>
      <c r="J29" s="69"/>
    </row>
    <row r="30" spans="1:13" ht="12.75" customHeight="1">
      <c r="A30" s="33" t="s">
        <v>12</v>
      </c>
      <c r="B30" s="34" t="s">
        <v>13</v>
      </c>
      <c r="C30" s="34" t="s">
        <v>14</v>
      </c>
      <c r="D30" s="34" t="s">
        <v>15</v>
      </c>
      <c r="E30" s="34" t="s">
        <v>16</v>
      </c>
      <c r="F30" s="33" t="s">
        <v>17</v>
      </c>
      <c r="G30" s="33"/>
      <c r="H30" s="33" t="s">
        <v>18</v>
      </c>
      <c r="I30" s="33"/>
      <c r="J30" s="32"/>
      <c r="K30" s="33" t="s">
        <v>18</v>
      </c>
      <c r="L30" s="17"/>
      <c r="M30" s="17"/>
    </row>
    <row r="31" spans="1:13" ht="13.5" customHeight="1">
      <c r="A31" s="33"/>
      <c r="B31" s="34"/>
      <c r="C31" s="34"/>
      <c r="D31" s="34"/>
      <c r="E31" s="34"/>
      <c r="F31" s="36" t="s">
        <v>19</v>
      </c>
      <c r="G31" s="37" t="s">
        <v>20</v>
      </c>
      <c r="H31" s="36" t="s">
        <v>19</v>
      </c>
      <c r="I31" s="37" t="s">
        <v>20</v>
      </c>
      <c r="J31" s="35"/>
      <c r="K31" s="37" t="s">
        <v>20</v>
      </c>
      <c r="L31" s="17"/>
      <c r="M31" s="17"/>
    </row>
    <row r="32" spans="1:13" ht="12.75" customHeight="1">
      <c r="A32" s="33"/>
      <c r="B32" s="34"/>
      <c r="C32" s="34"/>
      <c r="D32" s="34"/>
      <c r="E32" s="34"/>
      <c r="F32" s="39"/>
      <c r="G32" s="40" t="s">
        <v>46</v>
      </c>
      <c r="H32" s="41">
        <f>H3</f>
        <v>0</v>
      </c>
      <c r="I32" s="40" t="s">
        <v>46</v>
      </c>
      <c r="J32" s="38"/>
      <c r="K32" s="40" t="s">
        <v>47</v>
      </c>
      <c r="L32" s="17"/>
      <c r="M32" s="17"/>
    </row>
    <row r="33" spans="1:13" ht="12.75">
      <c r="A33" s="54" t="s">
        <v>22</v>
      </c>
      <c r="B33" s="74" t="s">
        <v>48</v>
      </c>
      <c r="C33" s="75" t="s">
        <v>49</v>
      </c>
      <c r="D33" s="76" t="s">
        <v>25</v>
      </c>
      <c r="E33" s="76">
        <v>43</v>
      </c>
      <c r="F33" s="77">
        <v>9.78</v>
      </c>
      <c r="G33" s="78">
        <f aca="true" t="shared" si="2" ref="G33:G46">F33*E33</f>
        <v>420.53999999999996</v>
      </c>
      <c r="H33" s="79">
        <f aca="true" t="shared" si="3" ref="H33:H46">F33-F33*H$32</f>
        <v>9.78</v>
      </c>
      <c r="I33" s="78">
        <f aca="true" t="shared" si="4" ref="I33:I46">H33*E33</f>
        <v>420.53999999999996</v>
      </c>
      <c r="J33" s="42"/>
      <c r="K33" s="80">
        <f aca="true" t="shared" si="5" ref="K33:K46">I33*H$5</f>
        <v>0</v>
      </c>
      <c r="L33" s="17"/>
      <c r="M33" s="17"/>
    </row>
    <row r="34" spans="1:13" ht="24" customHeight="1">
      <c r="A34" s="54" t="s">
        <v>26</v>
      </c>
      <c r="B34" s="54" t="s">
        <v>50</v>
      </c>
      <c r="C34" s="81" t="s">
        <v>51</v>
      </c>
      <c r="D34" s="76" t="s">
        <v>25</v>
      </c>
      <c r="E34" s="76">
        <v>1</v>
      </c>
      <c r="F34" s="77">
        <v>18.69</v>
      </c>
      <c r="G34" s="78">
        <f t="shared" si="2"/>
        <v>18.69</v>
      </c>
      <c r="H34" s="79">
        <f t="shared" si="3"/>
        <v>18.69</v>
      </c>
      <c r="I34" s="78">
        <f t="shared" si="4"/>
        <v>18.69</v>
      </c>
      <c r="J34" s="82"/>
      <c r="K34" s="80">
        <f t="shared" si="5"/>
        <v>0</v>
      </c>
      <c r="L34" s="17"/>
      <c r="M34" s="17"/>
    </row>
    <row r="35" spans="1:13" ht="13.5" customHeight="1">
      <c r="A35" s="54" t="s">
        <v>29</v>
      </c>
      <c r="B35" s="54" t="s">
        <v>52</v>
      </c>
      <c r="C35" s="81" t="s">
        <v>53</v>
      </c>
      <c r="D35" s="76" t="s">
        <v>25</v>
      </c>
      <c r="E35" s="76">
        <v>1</v>
      </c>
      <c r="F35" s="77">
        <v>23.35</v>
      </c>
      <c r="G35" s="78">
        <f>F35*E35</f>
        <v>23.35</v>
      </c>
      <c r="H35" s="79">
        <f t="shared" si="3"/>
        <v>23.35</v>
      </c>
      <c r="I35" s="78">
        <f>H35*E35</f>
        <v>23.35</v>
      </c>
      <c r="J35" s="82"/>
      <c r="K35" s="80">
        <f t="shared" si="5"/>
        <v>0</v>
      </c>
      <c r="L35" s="17"/>
      <c r="M35" s="17"/>
    </row>
    <row r="36" spans="1:13" ht="13.5" customHeight="1">
      <c r="A36" s="54" t="s">
        <v>32</v>
      </c>
      <c r="B36" s="54" t="s">
        <v>54</v>
      </c>
      <c r="C36" s="81" t="s">
        <v>55</v>
      </c>
      <c r="D36" s="76" t="s">
        <v>25</v>
      </c>
      <c r="E36" s="76">
        <v>91</v>
      </c>
      <c r="F36" s="77">
        <v>0.911</v>
      </c>
      <c r="G36" s="78">
        <f t="shared" si="2"/>
        <v>82.901</v>
      </c>
      <c r="H36" s="79">
        <f t="shared" si="3"/>
        <v>0.911</v>
      </c>
      <c r="I36" s="78">
        <f>H36*E36</f>
        <v>82.901</v>
      </c>
      <c r="J36" s="82"/>
      <c r="K36" s="80">
        <f t="shared" si="5"/>
        <v>0</v>
      </c>
      <c r="L36" s="17"/>
      <c r="M36" s="17"/>
    </row>
    <row r="37" spans="1:13" ht="13.5" customHeight="1">
      <c r="A37" s="54" t="s">
        <v>34</v>
      </c>
      <c r="B37" s="54" t="s">
        <v>56</v>
      </c>
      <c r="C37" s="75" t="s">
        <v>57</v>
      </c>
      <c r="D37" s="76" t="s">
        <v>25</v>
      </c>
      <c r="E37" s="83">
        <v>1</v>
      </c>
      <c r="F37" s="84">
        <v>0.83</v>
      </c>
      <c r="G37" s="78">
        <f t="shared" si="2"/>
        <v>0.83</v>
      </c>
      <c r="H37" s="79">
        <f t="shared" si="3"/>
        <v>0.83</v>
      </c>
      <c r="I37" s="78">
        <f>H37*E37</f>
        <v>0.83</v>
      </c>
      <c r="J37" s="82"/>
      <c r="K37" s="80">
        <f t="shared" si="5"/>
        <v>0</v>
      </c>
      <c r="L37" s="17"/>
      <c r="M37" s="17"/>
    </row>
    <row r="38" spans="1:13" ht="13.5" customHeight="1">
      <c r="A38" s="54" t="s">
        <v>36</v>
      </c>
      <c r="B38" s="54" t="s">
        <v>58</v>
      </c>
      <c r="C38" s="75" t="s">
        <v>59</v>
      </c>
      <c r="D38" s="76" t="s">
        <v>25</v>
      </c>
      <c r="E38" s="85">
        <v>3</v>
      </c>
      <c r="F38" s="84">
        <v>17.2</v>
      </c>
      <c r="G38" s="78">
        <f t="shared" si="2"/>
        <v>51.599999999999994</v>
      </c>
      <c r="H38" s="79">
        <f t="shared" si="3"/>
        <v>17.2</v>
      </c>
      <c r="I38" s="78">
        <f t="shared" si="4"/>
        <v>51.599999999999994</v>
      </c>
      <c r="J38" s="82"/>
      <c r="K38" s="80">
        <f t="shared" si="5"/>
        <v>0</v>
      </c>
      <c r="L38" s="82"/>
      <c r="M38" s="14"/>
    </row>
    <row r="39" spans="1:13" ht="13.5" customHeight="1">
      <c r="A39" s="54" t="s">
        <v>39</v>
      </c>
      <c r="B39" s="54" t="s">
        <v>60</v>
      </c>
      <c r="C39" s="75" t="s">
        <v>61</v>
      </c>
      <c r="D39" s="76" t="s">
        <v>25</v>
      </c>
      <c r="E39" s="76">
        <v>2</v>
      </c>
      <c r="F39" s="84">
        <v>7.68</v>
      </c>
      <c r="G39" s="78">
        <f t="shared" si="2"/>
        <v>15.36</v>
      </c>
      <c r="H39" s="79">
        <f t="shared" si="3"/>
        <v>7.68</v>
      </c>
      <c r="I39" s="78">
        <f t="shared" si="4"/>
        <v>15.36</v>
      </c>
      <c r="J39" s="82"/>
      <c r="K39" s="80">
        <f t="shared" si="5"/>
        <v>0</v>
      </c>
      <c r="L39" s="17"/>
      <c r="M39" s="17"/>
    </row>
    <row r="40" spans="1:13" ht="25.5" customHeight="1">
      <c r="A40" s="54" t="s">
        <v>41</v>
      </c>
      <c r="B40" s="54" t="s">
        <v>62</v>
      </c>
      <c r="C40" s="75" t="s">
        <v>63</v>
      </c>
      <c r="D40" s="76" t="s">
        <v>25</v>
      </c>
      <c r="E40" s="83">
        <v>22</v>
      </c>
      <c r="F40" s="84">
        <v>0.1</v>
      </c>
      <c r="G40" s="78">
        <f t="shared" si="2"/>
        <v>2.2</v>
      </c>
      <c r="H40" s="79">
        <f t="shared" si="3"/>
        <v>0.1</v>
      </c>
      <c r="I40" s="78">
        <f t="shared" si="4"/>
        <v>2.2</v>
      </c>
      <c r="J40" s="82"/>
      <c r="K40" s="80">
        <f t="shared" si="5"/>
        <v>0</v>
      </c>
      <c r="L40" s="17"/>
      <c r="M40" s="17"/>
    </row>
    <row r="41" spans="1:11" ht="27" customHeight="1">
      <c r="A41" s="54" t="s">
        <v>64</v>
      </c>
      <c r="B41" s="54" t="s">
        <v>65</v>
      </c>
      <c r="C41" s="75" t="s">
        <v>66</v>
      </c>
      <c r="D41" s="76" t="s">
        <v>25</v>
      </c>
      <c r="E41" s="83">
        <v>3</v>
      </c>
      <c r="F41" s="84">
        <v>0.122</v>
      </c>
      <c r="G41" s="78">
        <f t="shared" si="2"/>
        <v>0.366</v>
      </c>
      <c r="H41" s="79">
        <f t="shared" si="3"/>
        <v>0.122</v>
      </c>
      <c r="I41" s="78">
        <f t="shared" si="4"/>
        <v>0.366</v>
      </c>
      <c r="J41" s="82"/>
      <c r="K41" s="80">
        <f t="shared" si="5"/>
        <v>0</v>
      </c>
    </row>
    <row r="42" spans="1:11" ht="24.75" customHeight="1">
      <c r="A42" s="54" t="s">
        <v>67</v>
      </c>
      <c r="B42" s="54" t="s">
        <v>68</v>
      </c>
      <c r="C42" s="75" t="s">
        <v>69</v>
      </c>
      <c r="D42" s="76" t="s">
        <v>25</v>
      </c>
      <c r="E42" s="76">
        <f>(E36+E37)*2-E41-E40</f>
        <v>159</v>
      </c>
      <c r="F42" s="84">
        <v>0.11</v>
      </c>
      <c r="G42" s="78">
        <f t="shared" si="2"/>
        <v>17.49</v>
      </c>
      <c r="H42" s="79">
        <f t="shared" si="3"/>
        <v>0.11</v>
      </c>
      <c r="I42" s="78">
        <f t="shared" si="4"/>
        <v>17.49</v>
      </c>
      <c r="J42" s="82"/>
      <c r="K42" s="80">
        <f t="shared" si="5"/>
        <v>0</v>
      </c>
    </row>
    <row r="43" spans="1:11" ht="13.5" customHeight="1">
      <c r="A43" s="54" t="s">
        <v>70</v>
      </c>
      <c r="B43" s="54" t="s">
        <v>71</v>
      </c>
      <c r="C43" s="75" t="s">
        <v>72</v>
      </c>
      <c r="D43" s="76" t="s">
        <v>25</v>
      </c>
      <c r="E43" s="76">
        <f>E42</f>
        <v>159</v>
      </c>
      <c r="F43" s="84">
        <v>0.035</v>
      </c>
      <c r="G43" s="78">
        <f t="shared" si="2"/>
        <v>5.565</v>
      </c>
      <c r="H43" s="79">
        <f t="shared" si="3"/>
        <v>0.035</v>
      </c>
      <c r="I43" s="78">
        <f t="shared" si="4"/>
        <v>5.565</v>
      </c>
      <c r="J43" s="82"/>
      <c r="K43" s="80">
        <f t="shared" si="5"/>
        <v>0</v>
      </c>
    </row>
    <row r="44" spans="1:11" ht="12.75">
      <c r="A44" s="54" t="s">
        <v>73</v>
      </c>
      <c r="B44" s="86">
        <v>15095</v>
      </c>
      <c r="C44" s="87" t="s">
        <v>74</v>
      </c>
      <c r="D44" s="76" t="s">
        <v>25</v>
      </c>
      <c r="E44" s="88">
        <v>1</v>
      </c>
      <c r="F44" s="89">
        <v>38.74</v>
      </c>
      <c r="G44" s="78">
        <f t="shared" si="2"/>
        <v>38.74</v>
      </c>
      <c r="H44" s="79">
        <f t="shared" si="3"/>
        <v>38.74</v>
      </c>
      <c r="I44" s="78">
        <f t="shared" si="4"/>
        <v>38.74</v>
      </c>
      <c r="K44" s="80">
        <f t="shared" si="5"/>
        <v>0</v>
      </c>
    </row>
    <row r="45" spans="1:11" ht="12.75">
      <c r="A45" s="54" t="s">
        <v>75</v>
      </c>
      <c r="B45" s="86" t="s">
        <v>76</v>
      </c>
      <c r="C45" s="87" t="s">
        <v>77</v>
      </c>
      <c r="D45" s="76" t="s">
        <v>25</v>
      </c>
      <c r="E45" s="88">
        <v>1</v>
      </c>
      <c r="F45" s="89">
        <v>0.85</v>
      </c>
      <c r="G45" s="78">
        <f t="shared" si="2"/>
        <v>0.85</v>
      </c>
      <c r="H45" s="79">
        <f t="shared" si="3"/>
        <v>0.85</v>
      </c>
      <c r="I45" s="78">
        <f t="shared" si="4"/>
        <v>0.85</v>
      </c>
      <c r="K45" s="80">
        <f t="shared" si="5"/>
        <v>0</v>
      </c>
    </row>
    <row r="46" spans="1:11" ht="26.25" customHeight="1">
      <c r="A46" s="54" t="s">
        <v>78</v>
      </c>
      <c r="B46" s="54" t="s">
        <v>79</v>
      </c>
      <c r="C46" s="75" t="s">
        <v>80</v>
      </c>
      <c r="D46" s="76" t="s">
        <v>25</v>
      </c>
      <c r="E46" s="83">
        <v>1</v>
      </c>
      <c r="F46" s="77">
        <v>1035</v>
      </c>
      <c r="G46" s="78">
        <f t="shared" si="2"/>
        <v>1035</v>
      </c>
      <c r="H46" s="79">
        <f t="shared" si="3"/>
        <v>1035</v>
      </c>
      <c r="I46" s="78">
        <f t="shared" si="4"/>
        <v>1035</v>
      </c>
      <c r="J46" s="82"/>
      <c r="K46" s="80">
        <f t="shared" si="5"/>
        <v>0</v>
      </c>
    </row>
    <row r="47" spans="1:11" ht="13.5" customHeight="1">
      <c r="A47" s="24"/>
      <c r="B47" s="24"/>
      <c r="C47" s="59" t="s">
        <v>1</v>
      </c>
      <c r="D47" s="60"/>
      <c r="E47" s="61"/>
      <c r="F47" s="90"/>
      <c r="G47" s="91">
        <f>SUM(G33:G46)</f>
        <v>1713.482</v>
      </c>
      <c r="H47" s="92"/>
      <c r="I47" s="91">
        <f>SUM(I33:I46)</f>
        <v>1713.482</v>
      </c>
      <c r="J47" s="82"/>
      <c r="K47" s="63">
        <f>SUM(K33:K46)</f>
        <v>0</v>
      </c>
    </row>
    <row r="48" spans="1:11" ht="13.5" customHeight="1">
      <c r="A48" s="24"/>
      <c r="B48" s="24"/>
      <c r="C48" s="65" t="s">
        <v>43</v>
      </c>
      <c r="D48" s="66"/>
      <c r="E48" s="67"/>
      <c r="F48" s="93"/>
      <c r="G48" s="91">
        <f>G47*18%</f>
        <v>308.427</v>
      </c>
      <c r="H48" s="92"/>
      <c r="I48" s="91">
        <f>I47*18%</f>
        <v>308.427</v>
      </c>
      <c r="J48" s="94"/>
      <c r="K48" s="63">
        <f>K47*18%</f>
        <v>0</v>
      </c>
    </row>
    <row r="49" spans="1:11" ht="13.5" customHeight="1">
      <c r="A49" s="24"/>
      <c r="B49" s="24"/>
      <c r="C49" s="65" t="s">
        <v>44</v>
      </c>
      <c r="D49" s="66"/>
      <c r="E49" s="66"/>
      <c r="F49" s="93"/>
      <c r="G49" s="91">
        <f>G48+G47</f>
        <v>2021.909</v>
      </c>
      <c r="H49" s="92"/>
      <c r="I49" s="91">
        <f>I48+I47</f>
        <v>2021.909</v>
      </c>
      <c r="J49" s="94"/>
      <c r="K49" s="63">
        <f>K48+K47</f>
        <v>0</v>
      </c>
    </row>
    <row r="50" ht="13.5" customHeight="1">
      <c r="J50" s="94"/>
    </row>
  </sheetData>
  <sheetProtection selectLockedCells="1" selectUnlockedCells="1"/>
  <mergeCells count="20">
    <mergeCell ref="F2:G2"/>
    <mergeCell ref="H2:I2"/>
    <mergeCell ref="F3:G4"/>
    <mergeCell ref="H3:I4"/>
    <mergeCell ref="F5:G6"/>
    <mergeCell ref="H5:I6"/>
    <mergeCell ref="A14:A16"/>
    <mergeCell ref="B14:B16"/>
    <mergeCell ref="C14:C16"/>
    <mergeCell ref="D14:D16"/>
    <mergeCell ref="E14:E16"/>
    <mergeCell ref="F14:G14"/>
    <mergeCell ref="H14:I14"/>
    <mergeCell ref="A30:A32"/>
    <mergeCell ref="B30:B32"/>
    <mergeCell ref="C30:C32"/>
    <mergeCell ref="D30:D32"/>
    <mergeCell ref="E30:E32"/>
    <mergeCell ref="F30:G30"/>
    <mergeCell ref="H30:I30"/>
  </mergeCells>
  <hyperlinks>
    <hyperlink ref="A12" r:id="rId1" display="http://www.ooo-schumacher.ru/instructions/index.php?num=7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/>
  <cp:lastPrinted>2010-04-23T02:45:30Z</cp:lastPrinted>
  <dcterms:created xsi:type="dcterms:W3CDTF">2006-01-10T07:59:56Z</dcterms:created>
  <dcterms:modified xsi:type="dcterms:W3CDTF">2016-12-14T12:37:00Z</dcterms:modified>
  <cp:category/>
  <cp:version/>
  <cp:contentType/>
  <cp:contentStatus/>
  <cp:revision>1</cp:revision>
</cp:coreProperties>
</file>